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8800" windowHeight="1102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R10" i="1" l="1"/>
  <c r="N10" i="1"/>
  <c r="E11" i="1" l="1"/>
  <c r="E10" i="1" s="1"/>
  <c r="H12" i="1" l="1"/>
  <c r="H11" i="1"/>
  <c r="F10" i="1"/>
  <c r="H10" i="1" l="1"/>
</calcChain>
</file>

<file path=xl/sharedStrings.xml><?xml version="1.0" encoding="utf-8"?>
<sst xmlns="http://schemas.openxmlformats.org/spreadsheetml/2006/main" count="46" uniqueCount="43">
  <si>
    <t xml:space="preserve"> </t>
  </si>
  <si>
    <t>Наименование</t>
  </si>
  <si>
    <t>Ед.изм.</t>
  </si>
  <si>
    <t>руб.</t>
  </si>
  <si>
    <t>1.1</t>
  </si>
  <si>
    <t>2019 год</t>
  </si>
  <si>
    <t>1.2</t>
  </si>
  <si>
    <t>2020 год</t>
  </si>
  <si>
    <t>1.3</t>
  </si>
  <si>
    <t>№ п/п</t>
  </si>
  <si>
    <t xml:space="preserve">  ИПЦ  в % 2021/2020 (ИПЦ -1)</t>
  </si>
  <si>
    <t xml:space="preserve">  ИПЦ  в % 2022/2021 (ИПЦ-2)</t>
  </si>
  <si>
    <t>Максимальная стоимость обеда,установленная на основании бюджета организации.(смета лимитированных расходов,утв. Советом директоров) Ст-2)</t>
  </si>
  <si>
    <t>Среднее к-во человек, пользующихся данной услугой ежедневно.(по тех.заданию) (Ч)</t>
  </si>
  <si>
    <t>*Начальная (максимальная) цена   стоимости услуг по организации питания, в руб. с НДС               Н(М)ЦК=Ст-2*Р*Ч</t>
  </si>
  <si>
    <t>К-во рабочих дней (Рф)  Рф=п.1.1+п.1.2</t>
  </si>
  <si>
    <t>Средняя стоимость обеда за период  с 01.01. 2019г. по 31.03.2020г. в руб. с НДС  (Ст. 1) Ст.1=(п.1.1+п.1.2)/2</t>
  </si>
  <si>
    <t>Среднее к-во человек, пользующихся данной услугой ежедневно.(отчет бухгалтерии)</t>
  </si>
  <si>
    <t>Обоснование начальной (максимальной) цены контракта</t>
  </si>
  <si>
    <t>Расчет начальной (максимальной) цены контракта</t>
  </si>
  <si>
    <t>Приложение №2</t>
  </si>
  <si>
    <t xml:space="preserve">Письмо  Минэкономразвития РФ№33918-ПК/ДОЗи от 5.10.21г. </t>
  </si>
  <si>
    <t>2022 год.</t>
  </si>
  <si>
    <t>Услуги по организации питания работников АО «НПО НИИИП-ЗиК» (с 1.01.2022г. по 31.12.2022г.) (согласно тех.задания)в том числе:</t>
  </si>
  <si>
    <t xml:space="preserve">К-во рабочих дней (по тех.заданию) (Р) Р=п.1.3 </t>
  </si>
  <si>
    <t>Средняя стоимость обеда по кммерческим предложениям</t>
  </si>
  <si>
    <t xml:space="preserve">Сумма по договору №А29/11-18 от 7.12.18  в руб. с НДС   </t>
  </si>
  <si>
    <t>К-во</t>
  </si>
  <si>
    <t>Средняя стоимость единицы</t>
  </si>
  <si>
    <t>Сумма по договорам  (питание,аренда,гор.вода,энергия,тепло ( с 1.01.2019 по 31.03.2020г.) в руб. с НДС  (акты по договорам)</t>
  </si>
  <si>
    <t>Обоснование</t>
  </si>
  <si>
    <t>Поставщик №2     ООО  "Сибирская Клининговая Компания "Авангард"</t>
  </si>
  <si>
    <t>комм.предл.№304 от 22.09.21г.</t>
  </si>
  <si>
    <t>Стоимость обеда по коммерческим предложениям</t>
  </si>
  <si>
    <t>Поставщик №1 ООО "Альянс"</t>
  </si>
  <si>
    <t>Начальник бюро ценообразования                                                         Пчелинцева О.К.</t>
  </si>
  <si>
    <t>на услуги по организации питания работников АО «НПО НИИИП-ЗиК» (с 1.01.2022г. по 31.12.2022г.) (согласно тех.задания)</t>
  </si>
  <si>
    <t xml:space="preserve">Фактические затраты по договорам в руб. с НДС </t>
  </si>
  <si>
    <t>комм.предл.№б/н от 13.10.21г.</t>
  </si>
  <si>
    <t xml:space="preserve">Средняя стоимость обеда за период  с 01.01. 2022г. по 31.12.2022г. в руб. с НДС расчитанная с применением ИПЦ на услуги. </t>
  </si>
  <si>
    <t xml:space="preserve"> 182,74*103,7/100*104/100=197,08 </t>
  </si>
  <si>
    <t xml:space="preserve">По итогам расчета Н(М)ЦК составляет 24 294 055,50 руб. </t>
  </si>
  <si>
    <t xml:space="preserve">расчет произведен в соответствии с п.п.4.5.2,   4.12, "Методики определения и обоснования Н(М)Ц закупок" (приложение №1 к утвержденному Советом директоров Положению о закупке АО"НПО НИИИП-НЗиК"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</si>
</sst>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1" fillId="0" borderId="0" xfId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4" fontId="11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0"/>
  <sheetViews>
    <sheetView tabSelected="1" topLeftCell="B4" workbookViewId="0">
      <selection activeCell="P22" sqref="P22"/>
    </sheetView>
  </sheetViews>
  <sheetFormatPr defaultRowHeight="15" x14ac:dyDescent="0.25"/>
  <cols>
    <col min="3" max="3" width="30.5703125" customWidth="1"/>
    <col min="4" max="4" width="10" customWidth="1"/>
    <col min="5" max="5" width="17.140625" customWidth="1"/>
    <col min="6" max="6" width="14" customWidth="1"/>
    <col min="7" max="7" width="15.28515625" customWidth="1"/>
    <col min="8" max="8" width="15.7109375" customWidth="1"/>
    <col min="9" max="9" width="11.140625" customWidth="1"/>
    <col min="10" max="10" width="11.5703125" customWidth="1"/>
    <col min="11" max="11" width="16.140625" customWidth="1"/>
    <col min="12" max="12" width="15.85546875" customWidth="1"/>
    <col min="13" max="13" width="16.7109375" customWidth="1"/>
    <col min="14" max="14" width="17.85546875" customWidth="1"/>
    <col min="15" max="15" width="16.42578125" hidden="1" customWidth="1"/>
    <col min="16" max="16" width="13.7109375" customWidth="1"/>
    <col min="17" max="17" width="16.42578125" customWidth="1"/>
    <col min="18" max="18" width="16.85546875" customWidth="1"/>
  </cols>
  <sheetData>
    <row r="1" spans="2:18" x14ac:dyDescent="0.25">
      <c r="Q1" t="s">
        <v>20</v>
      </c>
    </row>
    <row r="2" spans="2:18" ht="18.75" x14ac:dyDescent="0.3">
      <c r="B2" s="28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2:18" ht="18.75" x14ac:dyDescent="0.3">
      <c r="B3" s="28" t="s">
        <v>19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2:18" ht="15" customHeight="1" x14ac:dyDescent="0.25">
      <c r="B4" s="30" t="s">
        <v>36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2:18" ht="15.75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0"/>
      <c r="Q5" s="20"/>
      <c r="R5" s="20"/>
    </row>
    <row r="6" spans="2:18" ht="15.75" customHeight="1" x14ac:dyDescent="0.25">
      <c r="B6" s="29" t="s">
        <v>42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2:18" ht="15.75" x14ac:dyDescent="0.2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ht="54" customHeight="1" x14ac:dyDescent="0.25">
      <c r="B8" s="35" t="s">
        <v>9</v>
      </c>
      <c r="C8" s="35" t="s">
        <v>1</v>
      </c>
      <c r="D8" s="35" t="s">
        <v>2</v>
      </c>
      <c r="E8" s="32" t="s">
        <v>37</v>
      </c>
      <c r="F8" s="33"/>
      <c r="G8" s="33"/>
      <c r="H8" s="34"/>
      <c r="I8" s="32" t="s">
        <v>21</v>
      </c>
      <c r="J8" s="34"/>
      <c r="K8" s="35" t="s">
        <v>39</v>
      </c>
      <c r="L8" s="32" t="s">
        <v>33</v>
      </c>
      <c r="M8" s="33"/>
      <c r="N8" s="35" t="s">
        <v>25</v>
      </c>
      <c r="O8" s="35" t="s">
        <v>12</v>
      </c>
      <c r="P8" s="35" t="s">
        <v>24</v>
      </c>
      <c r="Q8" s="35" t="s">
        <v>13</v>
      </c>
      <c r="R8" s="35" t="s">
        <v>14</v>
      </c>
    </row>
    <row r="9" spans="2:18" ht="119.25" customHeight="1" x14ac:dyDescent="0.25">
      <c r="B9" s="36"/>
      <c r="C9" s="36"/>
      <c r="D9" s="36"/>
      <c r="E9" s="7" t="s">
        <v>29</v>
      </c>
      <c r="F9" s="7" t="s">
        <v>15</v>
      </c>
      <c r="G9" s="7" t="s">
        <v>17</v>
      </c>
      <c r="H9" s="7" t="s">
        <v>16</v>
      </c>
      <c r="I9" s="26" t="s">
        <v>10</v>
      </c>
      <c r="J9" s="26" t="s">
        <v>11</v>
      </c>
      <c r="K9" s="36"/>
      <c r="L9" s="7" t="s">
        <v>34</v>
      </c>
      <c r="M9" s="7" t="s">
        <v>31</v>
      </c>
      <c r="N9" s="36"/>
      <c r="O9" s="36"/>
      <c r="P9" s="36"/>
      <c r="Q9" s="36"/>
      <c r="R9" s="36"/>
    </row>
    <row r="10" spans="2:18" ht="58.5" customHeight="1" x14ac:dyDescent="0.25">
      <c r="B10" s="7">
        <v>1</v>
      </c>
      <c r="C10" s="8" t="s">
        <v>23</v>
      </c>
      <c r="D10" s="8" t="s">
        <v>3</v>
      </c>
      <c r="E10" s="9">
        <f>E11+E12</f>
        <v>25271160.710000001</v>
      </c>
      <c r="F10" s="10">
        <f>F11+F12</f>
        <v>304</v>
      </c>
      <c r="G10" s="9"/>
      <c r="H10" s="11">
        <f>(H11+H12)/2</f>
        <v>182.74257693150662</v>
      </c>
      <c r="I10" s="12">
        <v>103.7</v>
      </c>
      <c r="J10" s="12">
        <v>104</v>
      </c>
      <c r="K10" s="11" t="s">
        <v>40</v>
      </c>
      <c r="L10" s="11">
        <v>230</v>
      </c>
      <c r="M10" s="11">
        <v>228.62</v>
      </c>
      <c r="N10" s="11">
        <f>(197.08+L10+M10)/3</f>
        <v>218.56666666666669</v>
      </c>
      <c r="O10" s="11">
        <v>215</v>
      </c>
      <c r="P10" s="13">
        <v>247</v>
      </c>
      <c r="Q10" s="13">
        <v>450</v>
      </c>
      <c r="R10" s="9">
        <f>218.57*P10*Q10</f>
        <v>24294055.5</v>
      </c>
    </row>
    <row r="11" spans="2:18" ht="25.5" customHeight="1" x14ac:dyDescent="0.25">
      <c r="B11" s="14" t="s">
        <v>4</v>
      </c>
      <c r="C11" s="8" t="s">
        <v>5</v>
      </c>
      <c r="D11" s="8"/>
      <c r="E11" s="15">
        <f>18323391.69+3072193.8</f>
        <v>21395585.490000002</v>
      </c>
      <c r="F11" s="16">
        <v>247</v>
      </c>
      <c r="G11" s="16">
        <v>446</v>
      </c>
      <c r="H11" s="17">
        <f>E11/247/446</f>
        <v>194.2192905902217</v>
      </c>
      <c r="I11" s="18"/>
      <c r="J11" s="18"/>
      <c r="K11" s="19"/>
      <c r="L11" s="19"/>
      <c r="M11" s="19"/>
      <c r="N11" s="19" t="s">
        <v>0</v>
      </c>
      <c r="O11" s="19"/>
      <c r="P11" s="19"/>
      <c r="Q11" s="19"/>
      <c r="R11" s="15"/>
    </row>
    <row r="12" spans="2:18" ht="24" customHeight="1" x14ac:dyDescent="0.25">
      <c r="B12" s="14" t="s">
        <v>6</v>
      </c>
      <c r="C12" s="8" t="s">
        <v>7</v>
      </c>
      <c r="D12" s="8"/>
      <c r="E12" s="15">
        <v>3875575.22</v>
      </c>
      <c r="F12" s="16">
        <v>57</v>
      </c>
      <c r="G12" s="16">
        <v>397</v>
      </c>
      <c r="H12" s="17">
        <f>E12/57/397</f>
        <v>171.26586327279156</v>
      </c>
      <c r="I12" s="18"/>
      <c r="J12" s="18"/>
      <c r="K12" s="19"/>
      <c r="L12" s="19"/>
      <c r="M12" s="19"/>
      <c r="N12" s="19"/>
      <c r="O12" s="19"/>
      <c r="P12" s="19"/>
      <c r="Q12" s="19"/>
      <c r="R12" s="15"/>
    </row>
    <row r="13" spans="2:18" ht="26.25" customHeight="1" x14ac:dyDescent="0.25">
      <c r="B13" s="14" t="s">
        <v>8</v>
      </c>
      <c r="C13" s="8" t="s">
        <v>22</v>
      </c>
      <c r="D13" s="8"/>
      <c r="E13" s="15"/>
      <c r="F13" s="15"/>
      <c r="G13" s="15"/>
      <c r="H13" s="19"/>
      <c r="I13" s="19"/>
      <c r="J13" s="19"/>
      <c r="K13" s="19"/>
      <c r="L13" s="19"/>
      <c r="M13" s="19"/>
      <c r="N13" s="19"/>
      <c r="O13" s="19"/>
      <c r="P13" s="19">
        <v>247</v>
      </c>
      <c r="Q13" s="19"/>
      <c r="R13" s="15"/>
    </row>
    <row r="14" spans="2:18" ht="39.75" hidden="1" customHeight="1" x14ac:dyDescent="0.25">
      <c r="B14" s="14"/>
      <c r="C14" s="8"/>
      <c r="D14" s="8"/>
      <c r="E14" s="7" t="s">
        <v>26</v>
      </c>
      <c r="F14" s="15" t="s">
        <v>27</v>
      </c>
      <c r="G14" s="15"/>
      <c r="H14" s="7" t="s">
        <v>28</v>
      </c>
      <c r="I14" s="19"/>
      <c r="J14" s="19"/>
      <c r="K14" s="19"/>
      <c r="L14" s="19"/>
      <c r="M14" s="19"/>
      <c r="N14" s="19"/>
      <c r="O14" s="19"/>
      <c r="P14" s="19"/>
      <c r="Q14" s="19"/>
      <c r="R14" s="15"/>
    </row>
    <row r="15" spans="2:18" ht="28.5" customHeight="1" x14ac:dyDescent="0.25">
      <c r="B15" s="22"/>
      <c r="C15" s="8" t="s">
        <v>30</v>
      </c>
      <c r="D15" s="8"/>
      <c r="E15" s="15"/>
      <c r="F15" s="15"/>
      <c r="G15" s="15"/>
      <c r="H15" s="19"/>
      <c r="I15" s="19"/>
      <c r="J15" s="19"/>
      <c r="K15" s="19"/>
      <c r="L15" s="27" t="s">
        <v>38</v>
      </c>
      <c r="M15" s="27" t="s">
        <v>32</v>
      </c>
      <c r="N15" s="19"/>
      <c r="O15" s="19"/>
      <c r="P15" s="19"/>
      <c r="Q15" s="19"/>
      <c r="R15" s="15"/>
    </row>
    <row r="16" spans="2:18" ht="10.5" customHeight="1" x14ac:dyDescent="0.25">
      <c r="B16" s="22"/>
      <c r="C16" s="23"/>
      <c r="D16" s="23"/>
      <c r="E16" s="24"/>
      <c r="F16" s="24"/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4"/>
    </row>
    <row r="17" spans="2:18" ht="15.75" hidden="1" x14ac:dyDescent="0.25">
      <c r="B17" s="3"/>
      <c r="C17" s="4"/>
      <c r="D17" s="4"/>
      <c r="E17" s="5"/>
      <c r="F17" s="5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5"/>
    </row>
    <row r="18" spans="2:18" ht="15.75" x14ac:dyDescent="0.25">
      <c r="B18" s="3"/>
      <c r="C18" s="37" t="s">
        <v>41</v>
      </c>
      <c r="D18" s="37"/>
      <c r="E18" s="37"/>
      <c r="F18" s="5"/>
      <c r="G18" s="5"/>
      <c r="H18" s="6" t="s">
        <v>0</v>
      </c>
      <c r="I18" s="6"/>
      <c r="J18" s="6"/>
      <c r="K18" s="6"/>
      <c r="L18" s="6"/>
      <c r="M18" s="6"/>
      <c r="N18" s="6"/>
      <c r="O18" s="6"/>
      <c r="P18" s="6"/>
      <c r="Q18" s="6"/>
      <c r="R18" s="5"/>
    </row>
    <row r="19" spans="2:18" ht="15.75" x14ac:dyDescent="0.25">
      <c r="B19" s="3"/>
      <c r="C19" s="38" t="s">
        <v>35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2:18" ht="15.75" x14ac:dyDescent="0.25">
      <c r="B20" s="31" t="s">
        <v>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</sheetData>
  <mergeCells count="19">
    <mergeCell ref="C18:E18"/>
    <mergeCell ref="C19:R19"/>
    <mergeCell ref="N8:N9"/>
    <mergeCell ref="B2:R2"/>
    <mergeCell ref="B3:R3"/>
    <mergeCell ref="B6:R6"/>
    <mergeCell ref="B4:R4"/>
    <mergeCell ref="B20:R20"/>
    <mergeCell ref="E8:H8"/>
    <mergeCell ref="I8:J8"/>
    <mergeCell ref="B8:B9"/>
    <mergeCell ref="C8:C9"/>
    <mergeCell ref="D8:D9"/>
    <mergeCell ref="K8:K9"/>
    <mergeCell ref="O8:O9"/>
    <mergeCell ref="P8:P9"/>
    <mergeCell ref="Q8:Q9"/>
    <mergeCell ref="R8:R9"/>
    <mergeCell ref="L8:M8"/>
  </mergeCells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2021-11-17T04:40:59Z</dcterms:modified>
</cp:coreProperties>
</file>