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20" i="1" l="1"/>
  <c r="N18" i="1" l="1"/>
  <c r="N19" i="1" s="1"/>
  <c r="H17" i="1"/>
  <c r="K17" i="1" s="1"/>
  <c r="L17" i="1" s="1"/>
  <c r="I17" i="1" l="1"/>
  <c r="J17" i="1" s="1"/>
</calcChain>
</file>

<file path=xl/sharedStrings.xml><?xml version="1.0" encoding="utf-8"?>
<sst xmlns="http://schemas.openxmlformats.org/spreadsheetml/2006/main" count="32" uniqueCount="30">
  <si>
    <t xml:space="preserve"> </t>
  </si>
  <si>
    <t>Кол-во</t>
  </si>
  <si>
    <t>шт.</t>
  </si>
  <si>
    <t>НДС</t>
  </si>
  <si>
    <t>Обоснование начальной (максимальной) цены контракта</t>
  </si>
  <si>
    <t>Расчет начальной (максимальной) цены контракта</t>
  </si>
  <si>
    <t>№ позиции</t>
  </si>
  <si>
    <t>Ед.изм.</t>
  </si>
  <si>
    <t>Коммерческие предложения</t>
  </si>
  <si>
    <t>Номер и дата КП</t>
  </si>
  <si>
    <t>Однородность совокупности значений</t>
  </si>
  <si>
    <t xml:space="preserve">Среднее квадратичное отклонение   </t>
  </si>
  <si>
    <r>
      <t xml:space="preserve">Средняя арифметическая цена за единицу                </t>
    </r>
    <r>
      <rPr>
        <sz val="11"/>
        <color theme="1"/>
        <rFont val="Calibri"/>
        <family val="2"/>
      </rPr>
      <t>&lt;ц&gt;</t>
    </r>
  </si>
  <si>
    <t>Н(М)ЦК,определяемая методом сопоптавимых рыночных цен</t>
  </si>
  <si>
    <t xml:space="preserve">Коэффициент вариации цен V (%) (не должен превышать 33%)
</t>
  </si>
  <si>
    <t>Расчет Н(М)ЦК по формуле
 v-количество(объем) закупаемого товара (работы,услуги),  n-количество значений,используемых в расчете,   i-номер источника ценовой информации-цена единицы</t>
  </si>
  <si>
    <t>Цена за единицу изм. (руб.)</t>
  </si>
  <si>
    <t>Н(М)ЦК контракта с учетом округления цены за единицу (руб.)</t>
  </si>
  <si>
    <t>Наименование предмета контракта</t>
  </si>
  <si>
    <t xml:space="preserve">Цена за единицу изм.  с округлением (вниз) до сотых долей после запятой (руб.) </t>
  </si>
  <si>
    <t>расчет произведен в соответствии с п.4.5.2 "Методики определения и обоснования Н(М)Ц закупок" (приложение №1 к утвержденному Советом директоров Положению о закупке АО"НПО НИИИП-НЗиК" (протокол №8 от 23.06.2021г.)</t>
  </si>
  <si>
    <t>Коммерческое предложение №1 (вх.б/н от 28.05.21г.)</t>
  </si>
  <si>
    <t>Коммерческое предложение №3 (вх.№191 от 6.05.21г.)</t>
  </si>
  <si>
    <t>Коммерческое предложение №2 (вх.б/н от 28.05.21г.)</t>
  </si>
  <si>
    <t>ИТОГО с  НДС</t>
  </si>
  <si>
    <t xml:space="preserve"> приобретение нового бортового автомобиля Камаз-4308-6063-69-(G5) или эквивалента (комплектация  согласно тех. заданию)</t>
  </si>
  <si>
    <t>на приобретение бортового автомобиля Камаз-4308-6063-69-(G5) или эквивалента (комплектация  согласно тех. заданию)</t>
  </si>
  <si>
    <t xml:space="preserve">Начальная (максимальная) цена включает в себя: все расходы связанные с поставкой автомобиля до г. Новосибирск, НДС 20 %, налоги иные обязательные платежи. </t>
  </si>
  <si>
    <t>На основании представленных коммерческих предложений цена контракта должна составлять 3 626 666,67 рублей (три миллиона шестьсот двадцать шесть тысяч шестьсот шестьдесят шесть руб. 67 копеек.)</t>
  </si>
  <si>
    <t>Приложение №6 к извещению о запросе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</si>
</sst>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Fill="1" applyBorder="1"/>
    <xf numFmtId="2" fontId="0" fillId="0" borderId="3" xfId="0" applyNumberFormat="1" applyBorder="1"/>
    <xf numFmtId="0" fontId="0" fillId="0" borderId="3" xfId="0" applyFill="1" applyBorder="1" applyAlignment="1">
      <alignment horizontal="center"/>
    </xf>
    <xf numFmtId="0" fontId="0" fillId="0" borderId="3" xfId="0" applyFont="1" applyBorder="1" applyAlignment="1">
      <alignment horizontal="center" vertical="top" wrapText="1"/>
    </xf>
    <xf numFmtId="4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center" vertical="top"/>
    </xf>
    <xf numFmtId="4" fontId="0" fillId="0" borderId="0" xfId="0" applyNumberFormat="1" applyBorder="1"/>
    <xf numFmtId="0" fontId="6" fillId="0" borderId="0" xfId="0" applyFont="1"/>
    <xf numFmtId="0" fontId="0" fillId="0" borderId="3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414337</xdr:colOff>
      <xdr:row>15</xdr:row>
      <xdr:rowOff>42862</xdr:rowOff>
    </xdr:from>
    <xdr:ext cx="65" cy="172227"/>
    <xdr:sp macro="" textlink="">
      <xdr:nvSpPr>
        <xdr:cNvPr id="16" name="TextBox 15"/>
        <xdr:cNvSpPr txBox="1"/>
      </xdr:nvSpPr>
      <xdr:spPr>
        <a:xfrm>
          <a:off x="6891337" y="8805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1095376</xdr:colOff>
      <xdr:row>15</xdr:row>
      <xdr:rowOff>266701</xdr:rowOff>
    </xdr:from>
    <xdr:ext cx="1257300" cy="3714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8429626" y="8429626"/>
              <a:ext cx="1257300" cy="3714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700" i="1">
                        <a:latin typeface="Cambria Math"/>
                      </a:rPr>
                      <m:t>σ</m:t>
                    </m:r>
                    <m:r>
                      <a:rPr lang="ru-RU" sz="700" b="0" i="1">
                        <a:latin typeface="Cambria Math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ru-RU" sz="700" b="0" i="1">
                            <a:latin typeface="Cambria Math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ru-RU" sz="7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ctrlPr>
                                  <a:rPr lang="en-US" sz="7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a:rPr lang="en-US" sz="7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n-US" sz="7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n-US" sz="7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r>
                                  <a:rPr lang="ru-RU" sz="7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(ц</m:t>
                                </m:r>
                                <m:r>
                                  <a:rPr lang="en-US" sz="7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n-US" sz="7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−&lt;ц&gt;)²</m:t>
                                </m:r>
                              </m:e>
                            </m:nary>
                          </m:num>
                          <m:den>
                            <m:r>
                              <a:rPr lang="en-US" sz="7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en-US" sz="7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−1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ru-RU" sz="7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8429626" y="8429626"/>
              <a:ext cx="1257300" cy="3714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l-GR" sz="700" i="0">
                  <a:latin typeface="Cambria Math"/>
                </a:rPr>
                <a:t>σ</a:t>
              </a:r>
              <a:r>
                <a:rPr lang="ru-RU" sz="700" b="0" i="0">
                  <a:latin typeface="Cambria Math"/>
                </a:rPr>
                <a:t>= √(</a:t>
              </a:r>
              <a:r>
                <a:rPr lang="ru-RU" sz="7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7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∑_(𝑖=1)^𝑛▒〖</a:t>
              </a:r>
              <a:r>
                <a:rPr lang="ru-RU" sz="7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(ц</a:t>
              </a:r>
              <a:r>
                <a:rPr lang="en-US" sz="7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𝑖−&lt;ц&gt;</a:t>
              </a:r>
              <a:r>
                <a:rPr lang="ru-RU" sz="7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)²</a:t>
              </a:r>
              <a:r>
                <a:rPr lang="en-US" sz="7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〗</a:t>
              </a:r>
              <a:r>
                <a:rPr lang="ru-RU" sz="7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)/(</a:t>
              </a:r>
              <a:r>
                <a:rPr lang="en-US" sz="7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𝑛−1</a:t>
              </a:r>
              <a:r>
                <a:rPr lang="ru-RU" sz="7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))</a:t>
              </a:r>
              <a:endParaRPr lang="ru-RU" sz="700"/>
            </a:p>
          </xdr:txBody>
        </xdr:sp>
      </mc:Fallback>
    </mc:AlternateContent>
    <xdr:clientData/>
  </xdr:oneCellAnchor>
  <xdr:oneCellAnchor>
    <xdr:from>
      <xdr:col>9</xdr:col>
      <xdr:colOff>28575</xdr:colOff>
      <xdr:row>15</xdr:row>
      <xdr:rowOff>285750</xdr:rowOff>
    </xdr:from>
    <xdr:ext cx="1009650" cy="4095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7858125" y="9696450"/>
              <a:ext cx="1009650" cy="409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1200" b="0" i="1">
                      <a:latin typeface="Cambria Math"/>
                    </a:rPr>
                    <m:t>𝑉</m:t>
                  </m:r>
                  <m:r>
                    <a:rPr lang="en-US" sz="1200" b="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200" b="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200" b="0" i="1">
                          <a:latin typeface="Cambria Math"/>
                        </a:rPr>
                        <m:t>σ</m:t>
                      </m:r>
                    </m:num>
                    <m:den>
                      <m:r>
                        <a:rPr lang="en-US" sz="1200" b="0" i="1">
                          <a:latin typeface="Cambria Math"/>
                        </a:rPr>
                        <m:t>&lt;</m:t>
                      </m:r>
                      <m:r>
                        <a:rPr lang="ru-RU" sz="1200" b="0" i="1">
                          <a:latin typeface="Cambria Math"/>
                        </a:rPr>
                        <m:t>ц&gt;</m:t>
                      </m:r>
                    </m:den>
                  </m:f>
                </m:oMath>
              </a14:m>
              <a:r>
                <a:rPr lang="ru-RU" sz="1200"/>
                <a:t>*</a:t>
              </a:r>
              <a:r>
                <a:rPr lang="ru-RU" sz="1050"/>
                <a:t>100</a:t>
              </a: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7858125" y="9696450"/>
              <a:ext cx="1009650" cy="409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200" b="0" i="0">
                  <a:latin typeface="Cambria Math"/>
                </a:rPr>
                <a:t>𝑉=</a:t>
              </a:r>
              <a:r>
                <a:rPr lang="el-GR" sz="1200" b="0" i="0">
                  <a:latin typeface="Cambria Math"/>
                </a:rPr>
                <a:t>σ</a:t>
              </a:r>
              <a:r>
                <a:rPr lang="en-US" sz="1200" b="0" i="0">
                  <a:latin typeface="Cambria Math"/>
                </a:rPr>
                <a:t>/(&lt;</a:t>
              </a:r>
              <a:r>
                <a:rPr lang="ru-RU" sz="1200" b="0" i="0">
                  <a:latin typeface="Cambria Math"/>
                </a:rPr>
                <a:t>ц&gt;</a:t>
              </a:r>
              <a:r>
                <a:rPr lang="en-US" sz="1200" b="0" i="0">
                  <a:latin typeface="Cambria Math"/>
                </a:rPr>
                <a:t>)</a:t>
              </a:r>
              <a:r>
                <a:rPr lang="ru-RU" sz="1200"/>
                <a:t>*</a:t>
              </a:r>
              <a:r>
                <a:rPr lang="ru-RU" sz="1050"/>
                <a:t>100</a:t>
              </a:r>
            </a:p>
          </xdr:txBody>
        </xdr:sp>
      </mc:Fallback>
    </mc:AlternateContent>
    <xdr:clientData/>
  </xdr:oneCellAnchor>
  <xdr:oneCellAnchor>
    <xdr:from>
      <xdr:col>10</xdr:col>
      <xdr:colOff>342901</xdr:colOff>
      <xdr:row>15</xdr:row>
      <xdr:rowOff>1247775</xdr:rowOff>
    </xdr:from>
    <xdr:ext cx="1028700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10334626" y="9410700"/>
              <a:ext cx="1028700" cy="58102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ru-RU" sz="1100" b="0" i="1" baseline="0">
                      <a:latin typeface="Cambria Math"/>
                    </a:rPr>
                    <m:t>НМЦК</m:t>
                  </m:r>
                  <m:r>
                    <a:rPr lang="en-US" sz="1100" b="0" i="1" baseline="0">
                      <a:latin typeface="Cambria Math"/>
                    </a:rPr>
                    <m:t> </m:t>
                  </m:r>
                  <m:r>
                    <a:rPr lang="ru-RU" sz="1100" b="0" i="1" baseline="0">
                      <a:latin typeface="Cambria Math"/>
                    </a:rPr>
                    <m:t>рын= </m:t>
                  </m:r>
                  <m:f>
                    <m:fPr>
                      <m:ctrlPr>
                        <a:rPr lang="ru-RU" sz="1100" b="0" i="1" baseline="0">
                          <a:latin typeface="Cambria Math"/>
                        </a:rPr>
                      </m:ctrlPr>
                    </m:fPr>
                    <m:num>
                      <m:r>
                        <a:rPr lang="en-US" sz="1100" b="0" i="1" baseline="0">
                          <a:latin typeface="Cambria Math"/>
                        </a:rPr>
                        <m:t>𝑉</m:t>
                      </m:r>
                    </m:num>
                    <m:den>
                      <m:r>
                        <a:rPr lang="en-US" sz="1100" b="0" i="1" baseline="0">
                          <a:latin typeface="Cambria Math"/>
                        </a:rPr>
                        <m:t>𝑛</m:t>
                      </m:r>
                    </m:den>
                  </m:f>
                </m:oMath>
              </a14:m>
              <a:r>
                <a:rPr lang="en-US" sz="1100"/>
                <a:t> * </a:t>
              </a:r>
              <a14:m>
                <m:oMath xmlns:m="http://schemas.openxmlformats.org/officeDocument/2006/math">
                  <m:nary>
                    <m:naryPr>
                      <m:chr m:val="∑"/>
                      <m:limLoc m:val="subSup"/>
                      <m:ctrlPr>
                        <a:rPr lang="en-US" sz="1100" i="1">
                          <a:latin typeface="Cambria Math"/>
                        </a:rPr>
                      </m:ctrlPr>
                    </m:naryPr>
                    <m:sub>
                      <m:r>
                        <m:rPr>
                          <m:brk m:alnAt="25"/>
                        </m:rPr>
                        <a:rPr lang="en-US" sz="1100" b="0" i="1">
                          <a:latin typeface="Cambria Math"/>
                        </a:rPr>
                        <m:t>𝑖</m:t>
                      </m:r>
                      <m:r>
                        <a:rPr lang="en-US" sz="1100" b="0" i="1">
                          <a:latin typeface="Cambria Math"/>
                        </a:rPr>
                        <m:t>=1</m:t>
                      </m:r>
                    </m:sub>
                    <m:sup>
                      <m:r>
                        <a:rPr lang="en-US" sz="1100" b="0" i="1">
                          <a:latin typeface="Cambria Math"/>
                        </a:rPr>
                        <m:t>𝑛</m:t>
                      </m:r>
                    </m:sup>
                    <m:e>
                      <m:r>
                        <a:rPr lang="ru-RU" sz="1100" b="0" i="1">
                          <a:latin typeface="Cambria Math"/>
                        </a:rPr>
                        <m:t>ц</m:t>
                      </m:r>
                      <m:r>
                        <a:rPr lang="en-US" sz="1100" b="0" i="1">
                          <a:latin typeface="Cambria Math"/>
                        </a:rPr>
                        <m:t>𝑖</m:t>
                      </m:r>
                    </m:e>
                  </m:nary>
                </m:oMath>
              </a14:m>
              <a:endParaRPr lang="ru-R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10334626" y="9410700"/>
              <a:ext cx="1028700" cy="58102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ru-RU" sz="1100" b="0" i="0" baseline="0">
                  <a:latin typeface="Cambria Math"/>
                </a:rPr>
                <a:t>НМЦК</a:t>
              </a:r>
              <a:r>
                <a:rPr lang="en-US" sz="1100" b="0" i="0" baseline="0">
                  <a:latin typeface="Cambria Math"/>
                </a:rPr>
                <a:t> </a:t>
              </a:r>
              <a:r>
                <a:rPr lang="ru-RU" sz="1100" b="0" i="0" baseline="0">
                  <a:latin typeface="Cambria Math"/>
                </a:rPr>
                <a:t>рын= </a:t>
              </a:r>
              <a:r>
                <a:rPr lang="en-US" sz="1100" b="0" i="0" baseline="0">
                  <a:latin typeface="Cambria Math"/>
                </a:rPr>
                <a:t> 𝑉</a:t>
              </a:r>
              <a:r>
                <a:rPr lang="ru-RU" sz="1100" b="0" i="0" baseline="0">
                  <a:latin typeface="Cambria Math"/>
                </a:rPr>
                <a:t>/</a:t>
              </a:r>
              <a:r>
                <a:rPr lang="en-US" sz="1100" b="0" i="0" baseline="0">
                  <a:latin typeface="Cambria Math"/>
                </a:rPr>
                <a:t>𝑛</a:t>
              </a:r>
              <a:r>
                <a:rPr lang="en-US" sz="1100"/>
                <a:t> * </a:t>
              </a:r>
              <a:r>
                <a:rPr lang="en-US" sz="1100" i="0">
                  <a:latin typeface="Cambria Math"/>
                </a:rPr>
                <a:t>∑2</a:t>
              </a:r>
              <a:r>
                <a:rPr lang="en-US" sz="1100" b="0" i="0">
                  <a:latin typeface="Cambria Math"/>
                </a:rPr>
                <a:t>_(𝑖=1)^𝑛▒</a:t>
              </a:r>
              <a:r>
                <a:rPr lang="ru-RU" sz="1100" b="0" i="0">
                  <a:latin typeface="Cambria Math"/>
                </a:rPr>
                <a:t>ц</a:t>
              </a:r>
              <a:r>
                <a:rPr lang="en-US" sz="1100" b="0" i="0">
                  <a:latin typeface="Cambria Math"/>
                </a:rPr>
                <a:t>𝑖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Q5" sqref="Q5"/>
    </sheetView>
  </sheetViews>
  <sheetFormatPr defaultRowHeight="15" x14ac:dyDescent="0.25"/>
  <cols>
    <col min="1" max="1" width="9.85546875" customWidth="1"/>
    <col min="2" max="2" width="20.28515625" customWidth="1"/>
    <col min="3" max="3" width="9.85546875" customWidth="1"/>
    <col min="4" max="4" width="13.5703125" customWidth="1"/>
    <col min="5" max="5" width="15.140625" customWidth="1"/>
    <col min="6" max="6" width="15.5703125" customWidth="1"/>
    <col min="7" max="8" width="16.5703125" customWidth="1"/>
    <col min="9" max="9" width="16.7109375" customWidth="1"/>
    <col min="10" max="10" width="17" customWidth="1"/>
    <col min="11" max="11" width="26.5703125" customWidth="1"/>
    <col min="12" max="12" width="12.5703125" customWidth="1"/>
    <col min="13" max="13" width="14.85546875" customWidth="1"/>
    <col min="14" max="14" width="14.140625" customWidth="1"/>
    <col min="17" max="17" width="13.28515625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5" spans="1:17" ht="15" customHeight="1" x14ac:dyDescent="0.25">
      <c r="K5" s="42" t="s">
        <v>29</v>
      </c>
      <c r="L5" s="42"/>
      <c r="M5" s="42"/>
    </row>
    <row r="7" spans="1:17" ht="18.75" x14ac:dyDescent="0.3">
      <c r="A7" s="32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7" ht="18.75" x14ac:dyDescent="0.3">
      <c r="A8" s="32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7" x14ac:dyDescent="0.25">
      <c r="A9" s="31" t="s">
        <v>26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7" s="14" customFormat="1" ht="31.5" customHeight="1" x14ac:dyDescent="0.25">
      <c r="A10" s="26" t="s">
        <v>20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7" s="14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7" s="14" customFormat="1" ht="0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idden="1" x14ac:dyDescent="0.25"/>
    <row r="14" spans="1:17" ht="27" customHeight="1" x14ac:dyDescent="0.25">
      <c r="A14" s="28" t="s">
        <v>6</v>
      </c>
      <c r="B14" s="37" t="s">
        <v>18</v>
      </c>
      <c r="C14" s="28" t="s">
        <v>7</v>
      </c>
      <c r="D14" s="28" t="s">
        <v>1</v>
      </c>
      <c r="E14" s="24" t="s">
        <v>8</v>
      </c>
      <c r="F14" s="24"/>
      <c r="G14" s="24"/>
      <c r="H14" s="24" t="s">
        <v>10</v>
      </c>
      <c r="I14" s="24"/>
      <c r="J14" s="24"/>
      <c r="K14" s="34" t="s">
        <v>13</v>
      </c>
      <c r="L14" s="35"/>
      <c r="M14" s="35"/>
      <c r="N14" s="36"/>
    </row>
    <row r="15" spans="1:17" ht="45" customHeight="1" x14ac:dyDescent="0.25">
      <c r="A15" s="29"/>
      <c r="B15" s="38"/>
      <c r="C15" s="29"/>
      <c r="D15" s="29"/>
      <c r="E15" s="5" t="s">
        <v>9</v>
      </c>
      <c r="F15" s="16" t="s">
        <v>9</v>
      </c>
      <c r="G15" s="5" t="s">
        <v>9</v>
      </c>
      <c r="H15" s="33" t="s">
        <v>12</v>
      </c>
      <c r="I15" s="33" t="s">
        <v>11</v>
      </c>
      <c r="J15" s="40" t="s">
        <v>14</v>
      </c>
      <c r="K15" s="33" t="s">
        <v>15</v>
      </c>
      <c r="L15" s="33" t="s">
        <v>16</v>
      </c>
      <c r="M15" s="33" t="s">
        <v>19</v>
      </c>
      <c r="N15" s="33" t="s">
        <v>17</v>
      </c>
      <c r="O15" s="15"/>
      <c r="P15" s="15"/>
      <c r="Q15" s="15"/>
    </row>
    <row r="16" spans="1:17" ht="150" customHeight="1" x14ac:dyDescent="0.25">
      <c r="A16" s="30"/>
      <c r="B16" s="39"/>
      <c r="C16" s="30"/>
      <c r="D16" s="30"/>
      <c r="E16" s="11" t="s">
        <v>21</v>
      </c>
      <c r="F16" s="11" t="s">
        <v>23</v>
      </c>
      <c r="G16" s="11" t="s">
        <v>22</v>
      </c>
      <c r="H16" s="33"/>
      <c r="I16" s="33"/>
      <c r="J16" s="41"/>
      <c r="K16" s="33"/>
      <c r="L16" s="33"/>
      <c r="M16" s="33"/>
      <c r="N16" s="33"/>
    </row>
    <row r="17" spans="1:14" ht="132.75" customHeight="1" x14ac:dyDescent="0.25">
      <c r="A17" s="13">
        <v>1</v>
      </c>
      <c r="B17" s="17" t="s">
        <v>25</v>
      </c>
      <c r="C17" s="13" t="s">
        <v>2</v>
      </c>
      <c r="D17" s="13">
        <v>1</v>
      </c>
      <c r="E17" s="6">
        <v>3650000</v>
      </c>
      <c r="F17" s="6">
        <v>3580000</v>
      </c>
      <c r="G17" s="6">
        <v>3650000</v>
      </c>
      <c r="H17" s="6">
        <f>(E17+F17+G17)/3</f>
        <v>3626666.6666666665</v>
      </c>
      <c r="I17" s="6">
        <f>SQRT(POWER(ABS((E17-H17)),2)+POWER(ABS((F17-H17)),2)+POWER(ABS((G17-H17)),2))/SQRT((3-1))</f>
        <v>40414.518843273807</v>
      </c>
      <c r="J17" s="6">
        <f>I17/H17*100</f>
        <v>1.1143709239873294</v>
      </c>
      <c r="K17" s="12">
        <f>H17*D17</f>
        <v>3626666.6666666665</v>
      </c>
      <c r="L17" s="6">
        <f>K17</f>
        <v>3626666.6666666665</v>
      </c>
      <c r="M17" s="6">
        <v>3626666.6666666665</v>
      </c>
      <c r="N17" s="6">
        <v>3626666.6666666665</v>
      </c>
    </row>
    <row r="18" spans="1:14" ht="20.25" customHeight="1" x14ac:dyDescent="0.25">
      <c r="A18" s="4"/>
      <c r="B18" s="4" t="s">
        <v>0</v>
      </c>
      <c r="C18" s="4"/>
      <c r="D18" s="13">
        <v>1</v>
      </c>
      <c r="E18" s="4"/>
      <c r="F18" s="4"/>
      <c r="G18" s="4"/>
      <c r="H18" s="4"/>
      <c r="I18" s="4"/>
      <c r="J18" s="4"/>
      <c r="K18" s="8"/>
      <c r="L18" s="7"/>
      <c r="M18" s="4"/>
      <c r="N18" s="6">
        <f>N20/1.2</f>
        <v>3022222.222222222</v>
      </c>
    </row>
    <row r="19" spans="1:14" ht="20.25" customHeight="1" x14ac:dyDescent="0.25">
      <c r="A19" s="4"/>
      <c r="B19" s="4" t="s">
        <v>3</v>
      </c>
      <c r="C19" s="4"/>
      <c r="D19" s="4"/>
      <c r="E19" s="4"/>
      <c r="F19" s="4"/>
      <c r="G19" s="4"/>
      <c r="H19" s="9"/>
      <c r="I19" s="4"/>
      <c r="J19" s="4"/>
      <c r="K19" s="10"/>
      <c r="L19" s="4"/>
      <c r="M19" s="4"/>
      <c r="N19" s="6">
        <f>N20-N18</f>
        <v>604444.4444444445</v>
      </c>
    </row>
    <row r="20" spans="1:14" ht="22.5" customHeight="1" x14ac:dyDescent="0.25">
      <c r="A20" s="4"/>
      <c r="B20" s="8" t="s">
        <v>24</v>
      </c>
      <c r="C20" s="4"/>
      <c r="D20" s="4"/>
      <c r="E20" s="4"/>
      <c r="F20" s="4"/>
      <c r="G20" s="4"/>
      <c r="H20" s="4"/>
      <c r="I20" s="4"/>
      <c r="J20" s="4"/>
      <c r="K20" s="19"/>
      <c r="L20" s="4"/>
      <c r="M20" s="4"/>
      <c r="N20" s="6">
        <f>N17</f>
        <v>3626666.6666666665</v>
      </c>
    </row>
    <row r="21" spans="1:14" s="14" customFormat="1" ht="22.5" customHeight="1" x14ac:dyDescent="0.25">
      <c r="A21" s="20"/>
      <c r="B21" s="18"/>
      <c r="C21" s="20"/>
      <c r="D21" s="20"/>
      <c r="E21" s="20"/>
      <c r="F21" s="20"/>
      <c r="G21" s="20"/>
      <c r="H21" s="20"/>
      <c r="I21" s="20"/>
      <c r="J21" s="20"/>
      <c r="K21" s="21"/>
      <c r="L21" s="20"/>
      <c r="M21" s="20"/>
      <c r="N21" s="22"/>
    </row>
    <row r="22" spans="1:14" s="23" customFormat="1" ht="15.75" x14ac:dyDescent="0.25">
      <c r="A22" s="27" t="s">
        <v>28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x14ac:dyDescent="0.25">
      <c r="K23" s="2"/>
    </row>
    <row r="24" spans="1:14" ht="15.75" x14ac:dyDescent="0.25">
      <c r="A24" s="25" t="s">
        <v>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</sheetData>
  <mergeCells count="21">
    <mergeCell ref="K5:M5"/>
    <mergeCell ref="K15:K16"/>
    <mergeCell ref="L15:L16"/>
    <mergeCell ref="H15:H16"/>
    <mergeCell ref="I15:I16"/>
    <mergeCell ref="J15:J16"/>
    <mergeCell ref="E14:G14"/>
    <mergeCell ref="H14:J14"/>
    <mergeCell ref="A24:N24"/>
    <mergeCell ref="A22:N22"/>
    <mergeCell ref="C14:C16"/>
    <mergeCell ref="D14:D16"/>
    <mergeCell ref="A9:N9"/>
    <mergeCell ref="A8:N8"/>
    <mergeCell ref="A7:N7"/>
    <mergeCell ref="A10:N10"/>
    <mergeCell ref="M15:M16"/>
    <mergeCell ref="N15:N16"/>
    <mergeCell ref="K14:N14"/>
    <mergeCell ref="B14:B16"/>
    <mergeCell ref="A14:A16"/>
  </mergeCells>
  <pageMargins left="0.25" right="0.25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2021-07-13T04:15:25Z</dcterms:modified>
</cp:coreProperties>
</file>